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H:\41 道徳HP\★実践資料2020\感想集（様式）\"/>
    </mc:Choice>
  </mc:AlternateContent>
  <xr:revisionPtr revIDLastSave="0" documentId="13_ncr:1_{0481FD4E-CDB1-4CE1-BF25-1635A5D2411C}" xr6:coauthVersionLast="32" xr6:coauthVersionMax="32" xr10:uidLastSave="{00000000-0000-0000-0000-000000000000}"/>
  <bookViews>
    <workbookView xWindow="0" yWindow="0" windowWidth="11670" windowHeight="7425" xr2:uid="{00000000-000D-0000-FFFF-FFFF00000000}"/>
  </bookViews>
  <sheets>
    <sheet name="Sheet1" sheetId="1" r:id="rId1"/>
    <sheet name="Sheet2" sheetId="2" r:id="rId2"/>
    <sheet name="Sheet3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2" l="1"/>
  <c r="N31" i="1" l="1"/>
  <c r="N30" i="1"/>
  <c r="N29" i="1"/>
  <c r="N28" i="1"/>
  <c r="N27" i="1"/>
  <c r="N26" i="1"/>
  <c r="N25" i="1"/>
  <c r="N24" i="1"/>
  <c r="N23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6" i="1"/>
  <c r="N5" i="1"/>
  <c r="N4" i="1"/>
  <c r="N3" i="1"/>
  <c r="N2" i="1"/>
  <c r="O9" i="1" l="1"/>
  <c r="O17" i="1"/>
  <c r="O25" i="1"/>
  <c r="O6" i="1"/>
  <c r="O10" i="1"/>
  <c r="O14" i="1"/>
  <c r="O18" i="1"/>
  <c r="O26" i="1"/>
  <c r="O30" i="1"/>
  <c r="O5" i="1"/>
  <c r="O13" i="1"/>
  <c r="O21" i="1"/>
  <c r="O29" i="1"/>
  <c r="O3" i="1"/>
  <c r="O11" i="1"/>
  <c r="O15" i="1"/>
  <c r="O19" i="1"/>
  <c r="O23" i="1"/>
  <c r="O27" i="1"/>
  <c r="O31" i="1"/>
  <c r="O4" i="1"/>
  <c r="O12" i="1"/>
  <c r="O24" i="1"/>
  <c r="O2" i="1"/>
  <c r="O8" i="1"/>
  <c r="O16" i="1"/>
  <c r="O20" i="1"/>
  <c r="O28" i="1"/>
  <c r="AL18" i="2" l="1"/>
  <c r="AZ47" i="2"/>
  <c r="B50" i="2"/>
  <c r="B44" i="2"/>
  <c r="AL43" i="2"/>
  <c r="Y43" i="2"/>
  <c r="AX34" i="2"/>
  <c r="AZ42" i="2"/>
  <c r="B39" i="2"/>
  <c r="S39" i="2"/>
  <c r="BE27" i="2"/>
  <c r="B33" i="2"/>
  <c r="AM27" i="2"/>
  <c r="BM21" i="2"/>
  <c r="B28" i="2"/>
  <c r="B23" i="2"/>
  <c r="BB21" i="2"/>
  <c r="U20" i="2"/>
  <c r="BC11" i="2"/>
  <c r="BB13" i="2"/>
  <c r="T16" i="2"/>
  <c r="AL12" i="2"/>
  <c r="B11" i="2"/>
  <c r="T11" i="2"/>
  <c r="B3" i="2"/>
  <c r="BD5" i="2"/>
  <c r="AP4" i="2"/>
  <c r="Y4" i="2"/>
</calcChain>
</file>

<file path=xl/sharedStrings.xml><?xml version="1.0" encoding="utf-8"?>
<sst xmlns="http://schemas.openxmlformats.org/spreadsheetml/2006/main" count="70" uniqueCount="70">
  <si>
    <t>1C01</t>
    <phoneticPr fontId="1"/>
  </si>
  <si>
    <t>1C02</t>
  </si>
  <si>
    <t>1C03</t>
  </si>
  <si>
    <t>1C04</t>
  </si>
  <si>
    <t>1C05</t>
  </si>
  <si>
    <t>1C06</t>
  </si>
  <si>
    <t>1C07</t>
  </si>
  <si>
    <t>1C08</t>
  </si>
  <si>
    <t>1C09</t>
  </si>
  <si>
    <t>1C10</t>
  </si>
  <si>
    <t>1C11</t>
  </si>
  <si>
    <t>1C12</t>
  </si>
  <si>
    <t>1C13</t>
    <phoneticPr fontId="1"/>
  </si>
  <si>
    <t>1C51</t>
    <phoneticPr fontId="1"/>
  </si>
  <si>
    <t>1C52</t>
  </si>
  <si>
    <t>1C53</t>
  </si>
  <si>
    <t>1C54</t>
  </si>
  <si>
    <t>1C55</t>
  </si>
  <si>
    <t>1C56</t>
  </si>
  <si>
    <t>1C57</t>
  </si>
  <si>
    <t>1C58</t>
  </si>
  <si>
    <t>1C59</t>
  </si>
  <si>
    <t>1C60</t>
  </si>
  <si>
    <t>1C61</t>
  </si>
  <si>
    <t>1C62</t>
  </si>
  <si>
    <t>1C63</t>
  </si>
  <si>
    <t>1C64</t>
  </si>
  <si>
    <t>1C65</t>
  </si>
  <si>
    <t>1C66</t>
  </si>
  <si>
    <t>1C67</t>
  </si>
  <si>
    <t>①乱数を発生させる。</t>
    <rPh sb="1" eb="3">
      <t>ランスウ</t>
    </rPh>
    <rPh sb="4" eb="6">
      <t>ハッセイ</t>
    </rPh>
    <phoneticPr fontId="1"/>
  </si>
  <si>
    <t>②①の序列をつける（欠席者はクリア）</t>
    <rPh sb="3" eb="5">
      <t>ジョレツ</t>
    </rPh>
    <rPh sb="10" eb="13">
      <t>ケッセキシャ</t>
    </rPh>
    <phoneticPr fontId="1"/>
  </si>
  <si>
    <t>★先生コメント</t>
    <rPh sb="1" eb="3">
      <t>センセイ</t>
    </rPh>
    <phoneticPr fontId="1"/>
  </si>
  <si>
    <t>教材名・主要発問等</t>
    <rPh sb="0" eb="2">
      <t>キョウザイ</t>
    </rPh>
    <rPh sb="2" eb="3">
      <t>メイ</t>
    </rPh>
    <rPh sb="4" eb="6">
      <t>シュヨウ</t>
    </rPh>
    <rPh sb="6" eb="8">
      <t>ハツモン</t>
    </rPh>
    <rPh sb="8" eb="9">
      <t>トウ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</si>
  <si>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</si>
  <si>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</si>
  <si>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</si>
  <si>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</si>
  <si>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日付</t>
    <rPh sb="0" eb="2">
      <t>ヒヅケ</t>
    </rPh>
    <phoneticPr fontId="1"/>
  </si>
  <si>
    <t>⑤</t>
    <phoneticPr fontId="1"/>
  </si>
  <si>
    <t>⑥</t>
    <phoneticPr fontId="1"/>
  </si>
  <si>
    <t>⑨</t>
    <phoneticPr fontId="1"/>
  </si>
  <si>
    <t>⑦</t>
    <phoneticPr fontId="1"/>
  </si>
  <si>
    <t>⑧</t>
    <phoneticPr fontId="1"/>
  </si>
  <si>
    <t>⑫</t>
    <phoneticPr fontId="1"/>
  </si>
  <si>
    <t>⑬</t>
    <phoneticPr fontId="1"/>
  </si>
  <si>
    <t>⑪</t>
    <phoneticPr fontId="1"/>
  </si>
  <si>
    <t>⑩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</si>
  <si>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</si>
  <si>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</si>
  <si>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</si>
  <si>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</si>
  <si>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</si>
  <si>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</si>
  <si>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</si>
  <si>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</si>
  <si>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</si>
  <si>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</si>
  <si>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</si>
  <si>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</si>
  <si>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</si>
  <si>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</si>
  <si>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</si>
  <si>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</si>
  <si>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★まず、この列に「感想」を入力</t>
    <rPh sb="6" eb="7">
      <t>レツ</t>
    </rPh>
    <rPh sb="9" eb="11">
      <t>カンソウ</t>
    </rPh>
    <rPh sb="13" eb="15">
      <t>ニュウリョク</t>
    </rPh>
    <phoneticPr fontId="1"/>
  </si>
  <si>
    <t>▼この欄は使いやすいように変更可</t>
    <rPh sb="3" eb="4">
      <t>ラン</t>
    </rPh>
    <rPh sb="5" eb="6">
      <t>ツカ</t>
    </rPh>
    <rPh sb="13" eb="15">
      <t>ヘンコウ</t>
    </rPh>
    <rPh sb="15" eb="16">
      <t>カ</t>
    </rPh>
    <phoneticPr fontId="1"/>
  </si>
  <si>
    <t>←①②は開くごとに違う値が出ます。触らないでください。</t>
    <rPh sb="4" eb="5">
      <t>ヒラ</t>
    </rPh>
    <rPh sb="9" eb="10">
      <t>チガ</t>
    </rPh>
    <rPh sb="11" eb="12">
      <t>アタイ</t>
    </rPh>
    <rPh sb="13" eb="14">
      <t>デ</t>
    </rPh>
    <rPh sb="17" eb="18">
      <t>サワ</t>
    </rPh>
    <phoneticPr fontId="1"/>
  </si>
  <si>
    <t>★「感想」入力後、Ｏ列を数値のみコピー</t>
    <rPh sb="2" eb="4">
      <t>カンソウ</t>
    </rPh>
    <rPh sb="5" eb="7">
      <t>ニュウリョク</t>
    </rPh>
    <rPh sb="7" eb="8">
      <t>ゴ</t>
    </rPh>
    <rPh sb="10" eb="11">
      <t>レツ</t>
    </rPh>
    <rPh sb="12" eb="14">
      <t>スウチ</t>
    </rPh>
    <phoneticPr fontId="1"/>
  </si>
  <si>
    <t>2019.12.11</t>
    <phoneticPr fontId="1"/>
  </si>
  <si>
    <t>『 マザー・テレサはどうしてこれほど真剣に助けたのだろう。愛とは・・・』</t>
    <rPh sb="18" eb="20">
      <t>シンケン</t>
    </rPh>
    <rPh sb="21" eb="22">
      <t>タス</t>
    </rPh>
    <rPh sb="29" eb="30">
      <t>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</si>
</sst>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ord.yahoo.co.jp/o/image/RV=1/RE=1576115416/RH=b3JkLnlhaG9vLmNvLmpw/RB=/RU=aHR0cHM6Ly91cmFuYWl0di5qcC9jb250ZW50LzczMTQ-/RS=%5eADB76W4iCh1S7n8.As2pcPP4ywvY2Q-;_ylt=A2RimFJXS_Bdk28A1hyU3uV7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ord.yahoo.co.jp/o/image/RV=1/RE=1575709826/RH=b3JkLnlhaG9vLmNvLmpw/RB=/RU=aHR0cHM6Ly90d2l0dGVyLmNvbS9feWFrdWRhY2hpX2JvdA--/RS=%5eADBfnPTLK_VcSNgjL5ViS57ryLrR0c-;_ylt=A2RimFIBG.pd50MAtAqU3uV7;_ylu=X3oDMTBiZGdzYWtnBHZ0aWQDanBjMDAz" TargetMode="External"/><Relationship Id="rId6" Type="http://schemas.openxmlformats.org/officeDocument/2006/relationships/image" Target="../media/image3.jpeg"/><Relationship Id="rId5" Type="http://schemas.openxmlformats.org/officeDocument/2006/relationships/hyperlink" Target="https://ord.yahoo.co.jp/o/image/RV=1/RE=1576141087/RH=b3JkLnlhaG9vLmNvLmpw/RB=/RU=aHR0cHM6Ly92b2x1bnRlZXItcGxhdGZvcm0ub3JnL2ludGVybnNoaXAvbG8vaW5kaWEtcHIv/RS=%5eADBKL4iN15N9QeKyHu.dU353jbXq2Q-;_ylt=A2RCA9Wer_BdOQgAFTCU3uV7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56030</xdr:rowOff>
    </xdr:from>
    <xdr:to>
      <xdr:col>11</xdr:col>
      <xdr:colOff>76201</xdr:colOff>
      <xdr:row>9</xdr:row>
      <xdr:rowOff>28575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5725" y="414618"/>
          <a:ext cx="1839447" cy="1384486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9</xdr:row>
      <xdr:rowOff>95250</xdr:rowOff>
    </xdr:from>
    <xdr:to>
      <xdr:col>16</xdr:col>
      <xdr:colOff>161925</xdr:colOff>
      <xdr:row>20</xdr:row>
      <xdr:rowOff>85726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7625" y="1866900"/>
          <a:ext cx="2857500" cy="1876426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2</xdr:row>
      <xdr:rowOff>152400</xdr:rowOff>
    </xdr:from>
    <xdr:to>
      <xdr:col>39</xdr:col>
      <xdr:colOff>85725</xdr:colOff>
      <xdr:row>9</xdr:row>
      <xdr:rowOff>47625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952875" y="704850"/>
          <a:ext cx="2819400" cy="111442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21</xdr:row>
      <xdr:rowOff>19049</xdr:rowOff>
    </xdr:from>
    <xdr:to>
      <xdr:col>18</xdr:col>
      <xdr:colOff>38100</xdr:colOff>
      <xdr:row>25</xdr:row>
      <xdr:rowOff>85724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7150" y="3848099"/>
          <a:ext cx="3067050" cy="75247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26</xdr:row>
      <xdr:rowOff>19050</xdr:rowOff>
    </xdr:from>
    <xdr:to>
      <xdr:col>20</xdr:col>
      <xdr:colOff>9525</xdr:colOff>
      <xdr:row>30</xdr:row>
      <xdr:rowOff>133350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7150" y="4705350"/>
          <a:ext cx="3381375" cy="80010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53788</xdr:colOff>
      <xdr:row>24</xdr:row>
      <xdr:rowOff>22412</xdr:rowOff>
    </xdr:from>
    <xdr:to>
      <xdr:col>36</xdr:col>
      <xdr:colOff>33618</xdr:colOff>
      <xdr:row>30</xdr:row>
      <xdr:rowOff>134470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415553" y="4314265"/>
          <a:ext cx="2669241" cy="1120587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2</xdr:row>
      <xdr:rowOff>57148</xdr:rowOff>
    </xdr:from>
    <xdr:to>
      <xdr:col>53</xdr:col>
      <xdr:colOff>123265</xdr:colOff>
      <xdr:row>9</xdr:row>
      <xdr:rowOff>112058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6723529" y="606236"/>
          <a:ext cx="2308412" cy="1276351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152400</xdr:colOff>
      <xdr:row>10</xdr:row>
      <xdr:rowOff>38100</xdr:rowOff>
    </xdr:from>
    <xdr:to>
      <xdr:col>52</xdr:col>
      <xdr:colOff>9526</xdr:colOff>
      <xdr:row>15</xdr:row>
      <xdr:rowOff>104775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153150" y="1981200"/>
          <a:ext cx="2771776" cy="92392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76199</xdr:colOff>
      <xdr:row>15</xdr:row>
      <xdr:rowOff>152399</xdr:rowOff>
    </xdr:from>
    <xdr:to>
      <xdr:col>52</xdr:col>
      <xdr:colOff>22412</xdr:colOff>
      <xdr:row>24</xdr:row>
      <xdr:rowOff>161925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127375" y="2931458"/>
          <a:ext cx="2635625" cy="152232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104774</xdr:colOff>
      <xdr:row>32</xdr:row>
      <xdr:rowOff>142875</xdr:rowOff>
    </xdr:from>
    <xdr:to>
      <xdr:col>73</xdr:col>
      <xdr:colOff>33618</xdr:colOff>
      <xdr:row>40</xdr:row>
      <xdr:rowOff>28574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173009" y="5779434"/>
          <a:ext cx="4131050" cy="123040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100854</xdr:colOff>
      <xdr:row>19</xdr:row>
      <xdr:rowOff>112059</xdr:rowOff>
    </xdr:from>
    <xdr:to>
      <xdr:col>62</xdr:col>
      <xdr:colOff>152401</xdr:colOff>
      <xdr:row>25</xdr:row>
      <xdr:rowOff>22411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41442" y="3563471"/>
          <a:ext cx="1732430" cy="918881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28574</xdr:colOff>
      <xdr:row>3</xdr:row>
      <xdr:rowOff>9524</xdr:rowOff>
    </xdr:from>
    <xdr:to>
      <xdr:col>72</xdr:col>
      <xdr:colOff>171449</xdr:colOff>
      <xdr:row>7</xdr:row>
      <xdr:rowOff>152400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9286874" y="752474"/>
          <a:ext cx="3228975" cy="828676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76199</xdr:colOff>
      <xdr:row>19</xdr:row>
      <xdr:rowOff>77882</xdr:rowOff>
    </xdr:from>
    <xdr:to>
      <xdr:col>73</xdr:col>
      <xdr:colOff>0</xdr:colOff>
      <xdr:row>25</xdr:row>
      <xdr:rowOff>39782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0665758" y="3529294"/>
          <a:ext cx="1604683" cy="970429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104776</xdr:colOff>
      <xdr:row>40</xdr:row>
      <xdr:rowOff>78441</xdr:rowOff>
    </xdr:from>
    <xdr:to>
      <xdr:col>73</xdr:col>
      <xdr:colOff>95250</xdr:colOff>
      <xdr:row>45</xdr:row>
      <xdr:rowOff>44823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509188" y="7059706"/>
          <a:ext cx="3856503" cy="806823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48745</xdr:colOff>
      <xdr:row>25</xdr:row>
      <xdr:rowOff>91889</xdr:rowOff>
    </xdr:from>
    <xdr:to>
      <xdr:col>72</xdr:col>
      <xdr:colOff>86845</xdr:colOff>
      <xdr:row>31</xdr:row>
      <xdr:rowOff>155201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9293598" y="4529418"/>
          <a:ext cx="2895600" cy="1071842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14</xdr:row>
      <xdr:rowOff>66675</xdr:rowOff>
    </xdr:from>
    <xdr:to>
      <xdr:col>34</xdr:col>
      <xdr:colOff>38100</xdr:colOff>
      <xdr:row>18</xdr:row>
      <xdr:rowOff>104775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086100" y="2695575"/>
          <a:ext cx="2781300" cy="72390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57148</xdr:colOff>
      <xdr:row>37</xdr:row>
      <xdr:rowOff>95250</xdr:rowOff>
    </xdr:from>
    <xdr:to>
      <xdr:col>47</xdr:col>
      <xdr:colOff>145676</xdr:colOff>
      <xdr:row>41</xdr:row>
      <xdr:rowOff>22412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914648" y="6572250"/>
          <a:ext cx="5131175" cy="59951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56030</xdr:colOff>
      <xdr:row>11</xdr:row>
      <xdr:rowOff>11207</xdr:rowOff>
    </xdr:from>
    <xdr:to>
      <xdr:col>63</xdr:col>
      <xdr:colOff>112059</xdr:colOff>
      <xdr:row>19</xdr:row>
      <xdr:rowOff>104777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796618" y="2117913"/>
          <a:ext cx="1905000" cy="1438276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47624</xdr:colOff>
      <xdr:row>31</xdr:row>
      <xdr:rowOff>38101</xdr:rowOff>
    </xdr:from>
    <xdr:to>
      <xdr:col>36</xdr:col>
      <xdr:colOff>11206</xdr:colOff>
      <xdr:row>36</xdr:row>
      <xdr:rowOff>133351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47624" y="5506572"/>
          <a:ext cx="6014758" cy="935691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37</xdr:row>
      <xdr:rowOff>76200</xdr:rowOff>
    </xdr:from>
    <xdr:to>
      <xdr:col>16</xdr:col>
      <xdr:colOff>28575</xdr:colOff>
      <xdr:row>42</xdr:row>
      <xdr:rowOff>47625</xdr:rowOff>
    </xdr:to>
    <xdr:sp macro="" textlink="">
      <xdr:nvSpPr>
        <xdr:cNvPr id="45" name="角丸四角形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38100" y="6648450"/>
          <a:ext cx="2733675" cy="82867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42</xdr:row>
      <xdr:rowOff>89648</xdr:rowOff>
    </xdr:from>
    <xdr:to>
      <xdr:col>22</xdr:col>
      <xdr:colOff>145677</xdr:colOff>
      <xdr:row>48</xdr:row>
      <xdr:rowOff>9526</xdr:rowOff>
    </xdr:to>
    <xdr:sp macro="" textlink="">
      <xdr:nvSpPr>
        <xdr:cNvPr id="47" name="角丸四角形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7150" y="7407089"/>
          <a:ext cx="3786468" cy="928408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85726</xdr:colOff>
      <xdr:row>9</xdr:row>
      <xdr:rowOff>123265</xdr:rowOff>
    </xdr:from>
    <xdr:to>
      <xdr:col>35</xdr:col>
      <xdr:colOff>67236</xdr:colOff>
      <xdr:row>14</xdr:row>
      <xdr:rowOff>44823</xdr:rowOff>
    </xdr:to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111314" y="1893794"/>
          <a:ext cx="2839010" cy="76200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58269</xdr:colOff>
      <xdr:row>41</xdr:row>
      <xdr:rowOff>87405</xdr:rowOff>
    </xdr:from>
    <xdr:to>
      <xdr:col>49</xdr:col>
      <xdr:colOff>131108</xdr:colOff>
      <xdr:row>53</xdr:row>
      <xdr:rowOff>22412</xdr:rowOff>
    </xdr:to>
    <xdr:sp macro="" textlink="">
      <xdr:nvSpPr>
        <xdr:cNvPr id="51" name="角丸四角形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6109445" y="7236758"/>
          <a:ext cx="2257987" cy="1952066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108137</xdr:colOff>
      <xdr:row>45</xdr:row>
      <xdr:rowOff>123266</xdr:rowOff>
    </xdr:from>
    <xdr:to>
      <xdr:col>73</xdr:col>
      <xdr:colOff>117662</xdr:colOff>
      <xdr:row>52</xdr:row>
      <xdr:rowOff>156882</xdr:rowOff>
    </xdr:to>
    <xdr:sp macro="" textlink="">
      <xdr:nvSpPr>
        <xdr:cNvPr id="53" name="角丸四角形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512549" y="7944972"/>
          <a:ext cx="3875554" cy="1210234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135031</xdr:colOff>
      <xdr:row>25</xdr:row>
      <xdr:rowOff>42584</xdr:rowOff>
    </xdr:from>
    <xdr:to>
      <xdr:col>54</xdr:col>
      <xdr:colOff>135031</xdr:colOff>
      <xdr:row>31</xdr:row>
      <xdr:rowOff>134472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6186207" y="4480113"/>
          <a:ext cx="3025589" cy="1100418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19049</xdr:colOff>
      <xdr:row>18</xdr:row>
      <xdr:rowOff>118220</xdr:rowOff>
    </xdr:from>
    <xdr:to>
      <xdr:col>36</xdr:col>
      <xdr:colOff>9525</xdr:colOff>
      <xdr:row>23</xdr:row>
      <xdr:rowOff>123264</xdr:rowOff>
    </xdr:to>
    <xdr:sp macro="" textlink="">
      <xdr:nvSpPr>
        <xdr:cNvPr id="57" name="角丸四角形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12725" y="3401544"/>
          <a:ext cx="2847976" cy="84548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48</xdr:row>
      <xdr:rowOff>104775</xdr:rowOff>
    </xdr:from>
    <xdr:to>
      <xdr:col>22</xdr:col>
      <xdr:colOff>145677</xdr:colOff>
      <xdr:row>52</xdr:row>
      <xdr:rowOff>112058</xdr:rowOff>
    </xdr:to>
    <xdr:sp macro="" textlink="">
      <xdr:nvSpPr>
        <xdr:cNvPr id="59" name="角丸四角形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76200" y="8430746"/>
          <a:ext cx="3767418" cy="679636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9526</xdr:colOff>
      <xdr:row>32</xdr:row>
      <xdr:rowOff>56029</xdr:rowOff>
    </xdr:from>
    <xdr:to>
      <xdr:col>46</xdr:col>
      <xdr:colOff>28575</xdr:colOff>
      <xdr:row>37</xdr:row>
      <xdr:rowOff>98610</xdr:rowOff>
    </xdr:to>
    <xdr:sp macro="" textlink="">
      <xdr:nvSpPr>
        <xdr:cNvPr id="61" name="円形吹き出し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6733055" y="5692588"/>
          <a:ext cx="1027579" cy="883022"/>
        </a:xfrm>
        <a:prstGeom prst="wedgeEllipseCallout">
          <a:avLst>
            <a:gd name="adj1" fmla="val -71667"/>
            <a:gd name="adj2" fmla="val 33992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保護者印</a:t>
          </a:r>
        </a:p>
      </xdr:txBody>
    </xdr:sp>
    <xdr:clientData/>
  </xdr:twoCellAnchor>
  <xdr:twoCellAnchor>
    <xdr:from>
      <xdr:col>23</xdr:col>
      <xdr:colOff>67235</xdr:colOff>
      <xdr:row>41</xdr:row>
      <xdr:rowOff>78441</xdr:rowOff>
    </xdr:from>
    <xdr:to>
      <xdr:col>35</xdr:col>
      <xdr:colOff>134471</xdr:colOff>
      <xdr:row>52</xdr:row>
      <xdr:rowOff>145676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3933264" y="7227794"/>
          <a:ext cx="2084295" cy="1916206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22</xdr:col>
      <xdr:colOff>134471</xdr:colOff>
      <xdr:row>41</xdr:row>
      <xdr:rowOff>1</xdr:rowOff>
    </xdr:from>
    <xdr:to>
      <xdr:col>36</xdr:col>
      <xdr:colOff>67236</xdr:colOff>
      <xdr:row>53</xdr:row>
      <xdr:rowOff>100854</xdr:rowOff>
    </xdr:to>
    <xdr:pic>
      <xdr:nvPicPr>
        <xdr:cNvPr id="35" name="図 34" descr="「マザーテレサ」の画像検索結果">
          <a:hlinkClick xmlns:r="http://schemas.openxmlformats.org/officeDocument/2006/relationships" r:id="rId1" tgtFrame="&quot;imagewin&quot;"/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412" y="7149354"/>
          <a:ext cx="2286000" cy="21179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11</xdr:col>
      <xdr:colOff>67235</xdr:colOff>
      <xdr:row>2</xdr:row>
      <xdr:rowOff>56030</xdr:rowOff>
    </xdr:from>
    <xdr:to>
      <xdr:col>23</xdr:col>
      <xdr:colOff>67236</xdr:colOff>
      <xdr:row>9</xdr:row>
      <xdr:rowOff>99172</xdr:rowOff>
    </xdr:to>
    <xdr:pic>
      <xdr:nvPicPr>
        <xdr:cNvPr id="38" name="図 37" descr="「愛」の画像検索結果">
          <a:hlinkClick xmlns:r="http://schemas.openxmlformats.org/officeDocument/2006/relationships" r:id="rId3" tgtFrame="imagewin"/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206" y="605118"/>
          <a:ext cx="2017059" cy="1264583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63</xdr:col>
      <xdr:colOff>134471</xdr:colOff>
      <xdr:row>8</xdr:row>
      <xdr:rowOff>100853</xdr:rowOff>
    </xdr:from>
    <xdr:to>
      <xdr:col>73</xdr:col>
      <xdr:colOff>44824</xdr:colOff>
      <xdr:row>19</xdr:row>
      <xdr:rowOff>34738</xdr:rowOff>
    </xdr:to>
    <xdr:pic>
      <xdr:nvPicPr>
        <xdr:cNvPr id="40" name="図 39" descr="「死を待つ人々の...」の画像検索結果">
          <a:hlinkClick xmlns:r="http://schemas.openxmlformats.org/officeDocument/2006/relationships" r:id="rId5" tgtFrame="imagewin"/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680882"/>
          <a:ext cx="1591235" cy="1805268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9524</xdr:rowOff>
    </xdr:from>
    <xdr:to>
      <xdr:col>11</xdr:col>
      <xdr:colOff>76201</xdr:colOff>
      <xdr:row>9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5725" y="752474"/>
          <a:ext cx="1876426" cy="1047751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9</xdr:row>
      <xdr:rowOff>95250</xdr:rowOff>
    </xdr:from>
    <xdr:to>
      <xdr:col>16</xdr:col>
      <xdr:colOff>161925</xdr:colOff>
      <xdr:row>20</xdr:row>
      <xdr:rowOff>85726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7625" y="1866900"/>
          <a:ext cx="2857500" cy="1876426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2</xdr:row>
      <xdr:rowOff>152400</xdr:rowOff>
    </xdr:from>
    <xdr:to>
      <xdr:col>39</xdr:col>
      <xdr:colOff>85725</xdr:colOff>
      <xdr:row>9</xdr:row>
      <xdr:rowOff>47625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52875" y="704850"/>
          <a:ext cx="2819400" cy="111442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21</xdr:row>
      <xdr:rowOff>19049</xdr:rowOff>
    </xdr:from>
    <xdr:to>
      <xdr:col>18</xdr:col>
      <xdr:colOff>38100</xdr:colOff>
      <xdr:row>25</xdr:row>
      <xdr:rowOff>85724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7150" y="3848099"/>
          <a:ext cx="3067050" cy="75247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26</xdr:row>
      <xdr:rowOff>19050</xdr:rowOff>
    </xdr:from>
    <xdr:to>
      <xdr:col>20</xdr:col>
      <xdr:colOff>9525</xdr:colOff>
      <xdr:row>30</xdr:row>
      <xdr:rowOff>133350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7150" y="4705350"/>
          <a:ext cx="3381375" cy="80010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24</xdr:row>
      <xdr:rowOff>142875</xdr:rowOff>
    </xdr:from>
    <xdr:to>
      <xdr:col>36</xdr:col>
      <xdr:colOff>95250</xdr:colOff>
      <xdr:row>30</xdr:row>
      <xdr:rowOff>28574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505200" y="4486275"/>
          <a:ext cx="2762250" cy="914399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2</xdr:row>
      <xdr:rowOff>57149</xdr:rowOff>
    </xdr:from>
    <xdr:to>
      <xdr:col>53</xdr:col>
      <xdr:colOff>19050</xdr:colOff>
      <xdr:row>7</xdr:row>
      <xdr:rowOff>152400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858000" y="609599"/>
          <a:ext cx="2247900" cy="971551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152400</xdr:colOff>
      <xdr:row>10</xdr:row>
      <xdr:rowOff>38100</xdr:rowOff>
    </xdr:from>
    <xdr:to>
      <xdr:col>52</xdr:col>
      <xdr:colOff>9526</xdr:colOff>
      <xdr:row>15</xdr:row>
      <xdr:rowOff>104775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153150" y="1981200"/>
          <a:ext cx="2771776" cy="92392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76199</xdr:colOff>
      <xdr:row>15</xdr:row>
      <xdr:rowOff>152399</xdr:rowOff>
    </xdr:from>
    <xdr:to>
      <xdr:col>52</xdr:col>
      <xdr:colOff>85725</xdr:colOff>
      <xdr:row>24</xdr:row>
      <xdr:rowOff>161925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248399" y="2952749"/>
          <a:ext cx="2752726" cy="1552576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123825</xdr:colOff>
      <xdr:row>32</xdr:row>
      <xdr:rowOff>142875</xdr:rowOff>
    </xdr:from>
    <xdr:to>
      <xdr:col>71</xdr:col>
      <xdr:colOff>123824</xdr:colOff>
      <xdr:row>40</xdr:row>
      <xdr:rowOff>28574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153275" y="5857875"/>
          <a:ext cx="5143499" cy="1257299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19050</xdr:colOff>
      <xdr:row>20</xdr:row>
      <xdr:rowOff>0</xdr:rowOff>
    </xdr:from>
    <xdr:to>
      <xdr:col>62</xdr:col>
      <xdr:colOff>152400</xdr:colOff>
      <xdr:row>24</xdr:row>
      <xdr:rowOff>98875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9105900" y="3657600"/>
          <a:ext cx="1676400" cy="78467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28574</xdr:colOff>
      <xdr:row>3</xdr:row>
      <xdr:rowOff>9524</xdr:rowOff>
    </xdr:from>
    <xdr:to>
      <xdr:col>72</xdr:col>
      <xdr:colOff>171449</xdr:colOff>
      <xdr:row>7</xdr:row>
      <xdr:rowOff>152400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9286874" y="752474"/>
          <a:ext cx="3228975" cy="828676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66675</xdr:colOff>
      <xdr:row>9</xdr:row>
      <xdr:rowOff>28575</xdr:rowOff>
    </xdr:from>
    <xdr:to>
      <xdr:col>63</xdr:col>
      <xdr:colOff>85725</xdr:colOff>
      <xdr:row>14</xdr:row>
      <xdr:rowOff>123825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9153525" y="1800225"/>
          <a:ext cx="1733550" cy="95250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76199</xdr:colOff>
      <xdr:row>19</xdr:row>
      <xdr:rowOff>66676</xdr:rowOff>
    </xdr:from>
    <xdr:to>
      <xdr:col>73</xdr:col>
      <xdr:colOff>0</xdr:colOff>
      <xdr:row>25</xdr:row>
      <xdr:rowOff>28576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0877549" y="3552826"/>
          <a:ext cx="1638301" cy="99060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19050</xdr:colOff>
      <xdr:row>40</xdr:row>
      <xdr:rowOff>57150</xdr:rowOff>
    </xdr:from>
    <xdr:to>
      <xdr:col>73</xdr:col>
      <xdr:colOff>57149</xdr:colOff>
      <xdr:row>44</xdr:row>
      <xdr:rowOff>57150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591550" y="7143750"/>
          <a:ext cx="3981449" cy="68580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48745</xdr:colOff>
      <xdr:row>25</xdr:row>
      <xdr:rowOff>91889</xdr:rowOff>
    </xdr:from>
    <xdr:to>
      <xdr:col>72</xdr:col>
      <xdr:colOff>86845</xdr:colOff>
      <xdr:row>31</xdr:row>
      <xdr:rowOff>155201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9478495" y="4606739"/>
          <a:ext cx="2952750" cy="1092012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13</xdr:row>
      <xdr:rowOff>123825</xdr:rowOff>
    </xdr:from>
    <xdr:to>
      <xdr:col>34</xdr:col>
      <xdr:colOff>85725</xdr:colOff>
      <xdr:row>18</xdr:row>
      <xdr:rowOff>47625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133725" y="2581275"/>
          <a:ext cx="2781300" cy="78105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57149</xdr:colOff>
      <xdr:row>37</xdr:row>
      <xdr:rowOff>95250</xdr:rowOff>
    </xdr:from>
    <xdr:to>
      <xdr:col>40</xdr:col>
      <xdr:colOff>161924</xdr:colOff>
      <xdr:row>40</xdr:row>
      <xdr:rowOff>57150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971799" y="6667500"/>
          <a:ext cx="4048125" cy="47625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28576</xdr:colOff>
      <xdr:row>14</xdr:row>
      <xdr:rowOff>142875</xdr:rowOff>
    </xdr:from>
    <xdr:to>
      <xdr:col>62</xdr:col>
      <xdr:colOff>142875</xdr:colOff>
      <xdr:row>19</xdr:row>
      <xdr:rowOff>104776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9115426" y="2771775"/>
          <a:ext cx="1657349" cy="819151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47624</xdr:colOff>
      <xdr:row>31</xdr:row>
      <xdr:rowOff>38101</xdr:rowOff>
    </xdr:from>
    <xdr:to>
      <xdr:col>35</xdr:col>
      <xdr:colOff>152400</xdr:colOff>
      <xdr:row>36</xdr:row>
      <xdr:rowOff>133351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7624" y="5581651"/>
          <a:ext cx="6105526" cy="95250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37</xdr:row>
      <xdr:rowOff>76200</xdr:rowOff>
    </xdr:from>
    <xdr:to>
      <xdr:col>16</xdr:col>
      <xdr:colOff>28575</xdr:colOff>
      <xdr:row>42</xdr:row>
      <xdr:rowOff>47625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8100" y="6648450"/>
          <a:ext cx="2733675" cy="82867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42</xdr:row>
      <xdr:rowOff>142874</xdr:rowOff>
    </xdr:from>
    <xdr:to>
      <xdr:col>16</xdr:col>
      <xdr:colOff>47625</xdr:colOff>
      <xdr:row>48</xdr:row>
      <xdr:rowOff>9525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57150" y="7572374"/>
          <a:ext cx="2733675" cy="895351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104775</xdr:colOff>
      <xdr:row>9</xdr:row>
      <xdr:rowOff>76200</xdr:rowOff>
    </xdr:from>
    <xdr:to>
      <xdr:col>35</xdr:col>
      <xdr:colOff>38100</xdr:colOff>
      <xdr:row>13</xdr:row>
      <xdr:rowOff>66675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19425" y="1847850"/>
          <a:ext cx="3019425" cy="67627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58269</xdr:colOff>
      <xdr:row>41</xdr:row>
      <xdr:rowOff>87405</xdr:rowOff>
    </xdr:from>
    <xdr:to>
      <xdr:col>49</xdr:col>
      <xdr:colOff>131108</xdr:colOff>
      <xdr:row>51</xdr:row>
      <xdr:rowOff>87405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6230469" y="7345455"/>
          <a:ext cx="2301689" cy="171450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85725</xdr:colOff>
      <xdr:row>44</xdr:row>
      <xdr:rowOff>133349</xdr:rowOff>
    </xdr:from>
    <xdr:to>
      <xdr:col>73</xdr:col>
      <xdr:colOff>95250</xdr:colOff>
      <xdr:row>51</xdr:row>
      <xdr:rowOff>47624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8658225" y="7905749"/>
          <a:ext cx="3952875" cy="1114425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135031</xdr:colOff>
      <xdr:row>25</xdr:row>
      <xdr:rowOff>42584</xdr:rowOff>
    </xdr:from>
    <xdr:to>
      <xdr:col>54</xdr:col>
      <xdr:colOff>135031</xdr:colOff>
      <xdr:row>31</xdr:row>
      <xdr:rowOff>134472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6307231" y="4557434"/>
          <a:ext cx="3086100" cy="1120588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76200</xdr:colOff>
      <xdr:row>18</xdr:row>
      <xdr:rowOff>123826</xdr:rowOff>
    </xdr:from>
    <xdr:to>
      <xdr:col>36</xdr:col>
      <xdr:colOff>9525</xdr:colOff>
      <xdr:row>24</xdr:row>
      <xdr:rowOff>104776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3162300" y="3438526"/>
          <a:ext cx="3019425" cy="100965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26</xdr:col>
      <xdr:colOff>124261</xdr:colOff>
      <xdr:row>31</xdr:row>
      <xdr:rowOff>57152</xdr:rowOff>
    </xdr:from>
    <xdr:ext cx="1771116" cy="838198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4581961" y="5600702"/>
          <a:ext cx="1771116" cy="838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lang="en-US" altLang="ja-JP" sz="12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  <xdr:twoCellAnchor>
    <xdr:from>
      <xdr:col>0</xdr:col>
      <xdr:colOff>76200</xdr:colOff>
      <xdr:row>48</xdr:row>
      <xdr:rowOff>104775</xdr:rowOff>
    </xdr:from>
    <xdr:to>
      <xdr:col>20</xdr:col>
      <xdr:colOff>133350</xdr:colOff>
      <xdr:row>51</xdr:row>
      <xdr:rowOff>66675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76200" y="8562975"/>
          <a:ext cx="3486150" cy="47625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</xdr:colOff>
      <xdr:row>41</xdr:row>
      <xdr:rowOff>85724</xdr:rowOff>
    </xdr:from>
    <xdr:to>
      <xdr:col>23</xdr:col>
      <xdr:colOff>28575</xdr:colOff>
      <xdr:row>47</xdr:row>
      <xdr:rowOff>76199</xdr:rowOff>
    </xdr:to>
    <xdr:sp macro="" textlink="">
      <xdr:nvSpPr>
        <xdr:cNvPr id="31" name="円形吹き出し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924175" y="7343774"/>
          <a:ext cx="1047750" cy="1019175"/>
        </a:xfrm>
        <a:prstGeom prst="wedgeEllipseCallout">
          <a:avLst>
            <a:gd name="adj1" fmla="val -50947"/>
            <a:gd name="adj2" fmla="val 61911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保護者印</a:t>
          </a:r>
        </a:p>
      </xdr:txBody>
    </xdr:sp>
    <xdr:clientData/>
  </xdr:twoCellAnchor>
  <xdr:twoCellAnchor>
    <xdr:from>
      <xdr:col>23</xdr:col>
      <xdr:colOff>67235</xdr:colOff>
      <xdr:row>41</xdr:row>
      <xdr:rowOff>78441</xdr:rowOff>
    </xdr:from>
    <xdr:to>
      <xdr:col>35</xdr:col>
      <xdr:colOff>134471</xdr:colOff>
      <xdr:row>51</xdr:row>
      <xdr:rowOff>78441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4010585" y="7336491"/>
          <a:ext cx="2124636" cy="1714500"/>
        </a:xfrm>
        <a:prstGeom prst="roundRect">
          <a:avLst>
            <a:gd name="adj" fmla="val 8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workbookViewId="0">
      <selection activeCell="B26" sqref="B26"/>
    </sheetView>
  </sheetViews>
  <sheetFormatPr defaultRowHeight="13.5" x14ac:dyDescent="0.15"/>
  <cols>
    <col min="1" max="1" width="33.375" customWidth="1"/>
    <col min="2" max="2" width="30.25" customWidth="1"/>
    <col min="3" max="3" width="100.75" customWidth="1"/>
    <col min="14" max="14" width="18.375" customWidth="1"/>
    <col min="15" max="15" width="31" customWidth="1"/>
  </cols>
  <sheetData>
    <row r="1" spans="1:16" x14ac:dyDescent="0.15">
      <c r="A1" t="s">
        <v>67</v>
      </c>
      <c r="B1" t="s">
        <v>65</v>
      </c>
      <c r="C1" t="s">
        <v>64</v>
      </c>
      <c r="N1" t="s">
        <v>30</v>
      </c>
      <c r="O1" t="s">
        <v>31</v>
      </c>
      <c r="P1" t="s">
        <v>66</v>
      </c>
    </row>
    <row r="2" spans="1:16" x14ac:dyDescent="0.15">
      <c r="A2">
        <v>13</v>
      </c>
      <c r="B2" t="s">
        <v>0</v>
      </c>
      <c r="C2" s="28"/>
      <c r="N2">
        <f ca="1">RAND()</f>
        <v>0.9247026186378261</v>
      </c>
      <c r="O2">
        <f ca="1">RANK(N2,$N$2:$N$31)</f>
        <v>3</v>
      </c>
    </row>
    <row r="3" spans="1:16" x14ac:dyDescent="0.15">
      <c r="A3">
        <v>27</v>
      </c>
      <c r="B3" t="s">
        <v>1</v>
      </c>
      <c r="C3" s="28"/>
      <c r="N3">
        <f t="shared" ref="N3:N31" ca="1" si="0">RAND()</f>
        <v>0.65428042240441731</v>
      </c>
      <c r="O3">
        <f ca="1">RANK(N3,$N$2:$N$31)</f>
        <v>12</v>
      </c>
    </row>
    <row r="4" spans="1:16" x14ac:dyDescent="0.15">
      <c r="A4">
        <v>2</v>
      </c>
      <c r="B4" t="s">
        <v>2</v>
      </c>
      <c r="C4" s="28"/>
      <c r="N4">
        <f t="shared" ca="1" si="0"/>
        <v>0.45633339197890765</v>
      </c>
      <c r="O4">
        <f ca="1">RANK(N4,$N$2:$N$31)</f>
        <v>21</v>
      </c>
    </row>
    <row r="5" spans="1:16" x14ac:dyDescent="0.15">
      <c r="A5">
        <v>28</v>
      </c>
      <c r="B5" t="s">
        <v>3</v>
      </c>
      <c r="C5" s="28"/>
      <c r="N5">
        <f t="shared" ca="1" si="0"/>
        <v>0.85409778039472428</v>
      </c>
      <c r="O5">
        <f ca="1">RANK(N5,$N$2:$N$31)</f>
        <v>4</v>
      </c>
    </row>
    <row r="6" spans="1:16" x14ac:dyDescent="0.15">
      <c r="A6">
        <v>17</v>
      </c>
      <c r="B6" t="s">
        <v>4</v>
      </c>
      <c r="C6" s="28"/>
      <c r="N6">
        <f t="shared" ca="1" si="0"/>
        <v>0.71482839351355143</v>
      </c>
      <c r="O6">
        <f ca="1">RANK(N6,$N$2:$N$31)</f>
        <v>9</v>
      </c>
    </row>
    <row r="7" spans="1:16" x14ac:dyDescent="0.15">
      <c r="A7" s="4">
        <v>29</v>
      </c>
      <c r="B7" t="s">
        <v>5</v>
      </c>
      <c r="C7" s="28"/>
      <c r="L7" t="s">
        <v>32</v>
      </c>
      <c r="N7" s="4"/>
      <c r="O7" s="4"/>
    </row>
    <row r="8" spans="1:16" x14ac:dyDescent="0.15">
      <c r="A8">
        <v>14</v>
      </c>
      <c r="B8" t="s">
        <v>6</v>
      </c>
      <c r="C8" s="28"/>
      <c r="N8">
        <f t="shared" ca="1" si="0"/>
        <v>0.26095603857965088</v>
      </c>
      <c r="O8">
        <f t="shared" ref="O8:O21" ca="1" si="1">RANK(N8,$N$2:$N$31)</f>
        <v>25</v>
      </c>
    </row>
    <row r="9" spans="1:16" x14ac:dyDescent="0.15">
      <c r="A9">
        <v>7</v>
      </c>
      <c r="B9" t="s">
        <v>7</v>
      </c>
      <c r="C9" s="28"/>
      <c r="N9">
        <f t="shared" ca="1" si="0"/>
        <v>0.93396098281117557</v>
      </c>
      <c r="O9">
        <f t="shared" ca="1" si="1"/>
        <v>2</v>
      </c>
    </row>
    <row r="10" spans="1:16" x14ac:dyDescent="0.15">
      <c r="A10">
        <v>22</v>
      </c>
      <c r="B10" t="s">
        <v>8</v>
      </c>
      <c r="C10" s="28"/>
      <c r="N10">
        <f t="shared" ca="1" si="0"/>
        <v>0.52093175272587589</v>
      </c>
      <c r="O10">
        <f t="shared" ca="1" si="1"/>
        <v>18</v>
      </c>
    </row>
    <row r="11" spans="1:16" x14ac:dyDescent="0.15">
      <c r="A11">
        <v>1</v>
      </c>
      <c r="B11" t="s">
        <v>9</v>
      </c>
      <c r="C11" s="28"/>
      <c r="N11">
        <f t="shared" ca="1" si="0"/>
        <v>0.3930290678334758</v>
      </c>
      <c r="O11">
        <f t="shared" ca="1" si="1"/>
        <v>24</v>
      </c>
    </row>
    <row r="12" spans="1:16" x14ac:dyDescent="0.15">
      <c r="A12" s="4">
        <v>23</v>
      </c>
      <c r="B12" t="s">
        <v>10</v>
      </c>
      <c r="C12" s="29"/>
      <c r="N12">
        <f t="shared" ca="1" si="0"/>
        <v>0.95541496928009451</v>
      </c>
      <c r="O12">
        <f t="shared" ca="1" si="1"/>
        <v>1</v>
      </c>
    </row>
    <row r="13" spans="1:16" x14ac:dyDescent="0.15">
      <c r="A13">
        <v>16</v>
      </c>
      <c r="B13" t="s">
        <v>11</v>
      </c>
      <c r="C13" s="28"/>
      <c r="N13">
        <f t="shared" ca="1" si="0"/>
        <v>0.39455899741370259</v>
      </c>
      <c r="O13">
        <f t="shared" ca="1" si="1"/>
        <v>22</v>
      </c>
    </row>
    <row r="14" spans="1:16" x14ac:dyDescent="0.15">
      <c r="A14" s="4">
        <v>24</v>
      </c>
      <c r="B14" t="s">
        <v>12</v>
      </c>
      <c r="C14" s="28"/>
      <c r="N14">
        <f t="shared" ca="1" si="0"/>
        <v>0.6616967345687691</v>
      </c>
      <c r="O14">
        <f t="shared" ca="1" si="1"/>
        <v>11</v>
      </c>
    </row>
    <row r="15" spans="1:16" x14ac:dyDescent="0.15">
      <c r="A15">
        <v>3</v>
      </c>
      <c r="B15" t="s">
        <v>13</v>
      </c>
      <c r="C15" s="28"/>
      <c r="N15">
        <f t="shared" ca="1" si="0"/>
        <v>0.59160004828212465</v>
      </c>
      <c r="O15">
        <f t="shared" ca="1" si="1"/>
        <v>14</v>
      </c>
    </row>
    <row r="16" spans="1:16" x14ac:dyDescent="0.15">
      <c r="A16">
        <v>25</v>
      </c>
      <c r="B16" t="s">
        <v>14</v>
      </c>
      <c r="C16" s="28"/>
      <c r="N16">
        <f t="shared" ca="1" si="0"/>
        <v>0.39425909160944916</v>
      </c>
      <c r="O16">
        <f t="shared" ca="1" si="1"/>
        <v>23</v>
      </c>
    </row>
    <row r="17" spans="1:15" x14ac:dyDescent="0.15">
      <c r="A17">
        <v>19</v>
      </c>
      <c r="B17" t="s">
        <v>15</v>
      </c>
      <c r="C17" s="28"/>
      <c r="N17">
        <f t="shared" ca="1" si="0"/>
        <v>0.80505920154280075</v>
      </c>
      <c r="O17">
        <f t="shared" ca="1" si="1"/>
        <v>6</v>
      </c>
    </row>
    <row r="18" spans="1:15" x14ac:dyDescent="0.15">
      <c r="A18">
        <v>4</v>
      </c>
      <c r="B18" t="s">
        <v>16</v>
      </c>
      <c r="C18" s="28"/>
      <c r="N18">
        <f t="shared" ca="1" si="0"/>
        <v>0.8018739588155358</v>
      </c>
      <c r="O18">
        <f t="shared" ca="1" si="1"/>
        <v>7</v>
      </c>
    </row>
    <row r="19" spans="1:15" x14ac:dyDescent="0.15">
      <c r="A19">
        <v>18</v>
      </c>
      <c r="B19" t="s">
        <v>17</v>
      </c>
      <c r="C19" s="28"/>
      <c r="N19">
        <f t="shared" ca="1" si="0"/>
        <v>0.15868149836765011</v>
      </c>
      <c r="O19">
        <f t="shared" ca="1" si="1"/>
        <v>26</v>
      </c>
    </row>
    <row r="20" spans="1:15" x14ac:dyDescent="0.15">
      <c r="A20">
        <v>10</v>
      </c>
      <c r="B20" t="s">
        <v>18</v>
      </c>
      <c r="C20" s="28"/>
      <c r="N20">
        <f t="shared" ca="1" si="0"/>
        <v>2.4741249312494329E-2</v>
      </c>
      <c r="O20">
        <f t="shared" ca="1" si="1"/>
        <v>28</v>
      </c>
    </row>
    <row r="21" spans="1:15" x14ac:dyDescent="0.15">
      <c r="A21" s="4">
        <v>11</v>
      </c>
      <c r="B21" t="s">
        <v>19</v>
      </c>
      <c r="C21" s="28"/>
      <c r="N21">
        <f t="shared" ca="1" si="0"/>
        <v>0.55776850830825797</v>
      </c>
      <c r="O21">
        <f t="shared" ca="1" si="1"/>
        <v>16</v>
      </c>
    </row>
    <row r="22" spans="1:15" x14ac:dyDescent="0.15">
      <c r="B22" t="s">
        <v>20</v>
      </c>
      <c r="C22" s="28"/>
      <c r="N22" s="4"/>
      <c r="O22" s="4"/>
    </row>
    <row r="23" spans="1:15" x14ac:dyDescent="0.15">
      <c r="A23">
        <v>21</v>
      </c>
      <c r="B23" t="s">
        <v>21</v>
      </c>
      <c r="C23" s="28"/>
      <c r="N23">
        <f t="shared" ca="1" si="0"/>
        <v>0.82131011524474662</v>
      </c>
      <c r="O23">
        <f t="shared" ref="O23:O31" ca="1" si="2">RANK(N23,$N$2:$N$31)</f>
        <v>5</v>
      </c>
    </row>
    <row r="24" spans="1:15" x14ac:dyDescent="0.15">
      <c r="A24">
        <v>15</v>
      </c>
      <c r="B24" t="s">
        <v>22</v>
      </c>
      <c r="C24" s="28"/>
      <c r="N24">
        <f t="shared" ca="1" si="0"/>
        <v>0.45903764223067411</v>
      </c>
      <c r="O24">
        <f t="shared" ca="1" si="2"/>
        <v>20</v>
      </c>
    </row>
    <row r="25" spans="1:15" x14ac:dyDescent="0.15">
      <c r="A25">
        <v>9</v>
      </c>
      <c r="B25" t="s">
        <v>23</v>
      </c>
      <c r="C25" s="28"/>
      <c r="N25">
        <f t="shared" ca="1" si="0"/>
        <v>0.6032346933626116</v>
      </c>
      <c r="O25">
        <f t="shared" ca="1" si="2"/>
        <v>13</v>
      </c>
    </row>
    <row r="26" spans="1:15" x14ac:dyDescent="0.15">
      <c r="A26">
        <v>26</v>
      </c>
      <c r="B26" t="s">
        <v>24</v>
      </c>
      <c r="C26" s="28"/>
      <c r="N26">
        <f t="shared" ca="1" si="0"/>
        <v>0.10400545779223014</v>
      </c>
      <c r="O26">
        <f t="shared" ca="1" si="2"/>
        <v>27</v>
      </c>
    </row>
    <row r="27" spans="1:15" x14ac:dyDescent="0.15">
      <c r="A27">
        <v>8</v>
      </c>
      <c r="B27" t="s">
        <v>25</v>
      </c>
      <c r="C27" s="28"/>
      <c r="N27">
        <f t="shared" ca="1" si="0"/>
        <v>0.66425989108920047</v>
      </c>
      <c r="O27">
        <f t="shared" ca="1" si="2"/>
        <v>10</v>
      </c>
    </row>
    <row r="28" spans="1:15" x14ac:dyDescent="0.15">
      <c r="A28">
        <v>12</v>
      </c>
      <c r="B28" t="s">
        <v>26</v>
      </c>
      <c r="C28" s="28"/>
      <c r="N28">
        <f t="shared" ca="1" si="0"/>
        <v>0.75109504174294206</v>
      </c>
      <c r="O28">
        <f t="shared" ca="1" si="2"/>
        <v>8</v>
      </c>
    </row>
    <row r="29" spans="1:15" x14ac:dyDescent="0.15">
      <c r="A29" s="4">
        <v>5</v>
      </c>
      <c r="B29" t="s">
        <v>27</v>
      </c>
      <c r="C29" s="28"/>
      <c r="N29">
        <f t="shared" ca="1" si="0"/>
        <v>0.54405230376865266</v>
      </c>
      <c r="O29">
        <f t="shared" ca="1" si="2"/>
        <v>17</v>
      </c>
    </row>
    <row r="30" spans="1:15" x14ac:dyDescent="0.15">
      <c r="A30" s="4">
        <v>20</v>
      </c>
      <c r="B30" t="s">
        <v>28</v>
      </c>
      <c r="C30" s="28"/>
      <c r="N30">
        <f t="shared" ca="1" si="0"/>
        <v>0.50016352617956583</v>
      </c>
      <c r="O30">
        <f t="shared" ca="1" si="2"/>
        <v>19</v>
      </c>
    </row>
    <row r="31" spans="1:15" x14ac:dyDescent="0.15">
      <c r="A31">
        <v>6</v>
      </c>
      <c r="B31" t="s">
        <v>29</v>
      </c>
      <c r="C31" s="28"/>
      <c r="N31">
        <f t="shared" ca="1" si="0"/>
        <v>0.56139729433013952</v>
      </c>
      <c r="O31">
        <f t="shared" ca="1" si="2"/>
        <v>15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53"/>
  <sheetViews>
    <sheetView zoomScale="85" zoomScaleNormal="85" workbookViewId="0">
      <selection activeCell="B23" sqref="B23:Q25"/>
    </sheetView>
  </sheetViews>
  <sheetFormatPr defaultColWidth="2.25" defaultRowHeight="13.5" x14ac:dyDescent="0.15"/>
  <cols>
    <col min="1" max="74" width="2.25" style="1"/>
    <col min="75" max="75" width="1" style="1" customWidth="1"/>
    <col min="76" max="16384" width="2.25" style="1"/>
  </cols>
  <sheetData>
    <row r="1" spans="1:75" ht="28.5" x14ac:dyDescent="0.15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</row>
    <row r="2" spans="1:75" ht="15" x14ac:dyDescent="0.15">
      <c r="BA2" s="2"/>
      <c r="BV2" s="2" t="s">
        <v>68</v>
      </c>
    </row>
    <row r="3" spans="1:75" ht="15" x14ac:dyDescent="0.15">
      <c r="B3" s="16" t="str">
        <f>"  "&amp;VLOOKUP(1,Sheet1!$A$2:$C$31,3,FALSE)</f>
        <v xml:space="preserve">  </v>
      </c>
      <c r="C3" s="16"/>
      <c r="D3" s="16"/>
      <c r="E3" s="16"/>
      <c r="F3" s="16"/>
      <c r="G3" s="16"/>
      <c r="H3" s="16"/>
      <c r="I3" s="16"/>
      <c r="J3" s="16"/>
      <c r="K3" s="16"/>
      <c r="O3" s="3"/>
      <c r="BA3" s="2"/>
      <c r="BV3" s="2"/>
    </row>
    <row r="4" spans="1:75" x14ac:dyDescent="0.15">
      <c r="B4" s="16"/>
      <c r="C4" s="16"/>
      <c r="D4" s="16"/>
      <c r="E4" s="16"/>
      <c r="F4" s="16"/>
      <c r="G4" s="16"/>
      <c r="H4" s="16"/>
      <c r="I4" s="16"/>
      <c r="J4" s="16"/>
      <c r="K4" s="16"/>
      <c r="Y4" s="10" t="str">
        <f>"  "&amp;VLOOKUP(2,Sheet1!$A$2:$C$31,3,FALSE)</f>
        <v xml:space="preserve">  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P4" s="16" t="str">
        <f>"  "&amp;VLOOKUP(3,Sheet1!$A$2:$C$31,3,FALSE)</f>
        <v xml:space="preserve">  </v>
      </c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75" ht="13.5" customHeight="1" x14ac:dyDescent="0.15">
      <c r="B5" s="16"/>
      <c r="C5" s="16"/>
      <c r="D5" s="16"/>
      <c r="E5" s="16"/>
      <c r="F5" s="16"/>
      <c r="G5" s="16"/>
      <c r="H5" s="16"/>
      <c r="I5" s="16"/>
      <c r="J5" s="16"/>
      <c r="K5" s="16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D5" s="12" t="str">
        <f>"  "&amp;VLOOKUP(4,Sheet1!$A$2:$C$31,3,FALSE)</f>
        <v xml:space="preserve">  </v>
      </c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</row>
    <row r="6" spans="1:75" x14ac:dyDescent="0.15">
      <c r="B6" s="16"/>
      <c r="C6" s="16"/>
      <c r="D6" s="16"/>
      <c r="E6" s="16"/>
      <c r="F6" s="16"/>
      <c r="G6" s="16"/>
      <c r="H6" s="16"/>
      <c r="I6" s="16"/>
      <c r="J6" s="16"/>
      <c r="K6" s="16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</row>
    <row r="7" spans="1:75" x14ac:dyDescent="0.15">
      <c r="B7" s="16"/>
      <c r="C7" s="16"/>
      <c r="D7" s="16"/>
      <c r="E7" s="16"/>
      <c r="F7" s="16"/>
      <c r="G7" s="16"/>
      <c r="H7" s="16"/>
      <c r="I7" s="16"/>
      <c r="J7" s="16"/>
      <c r="K7" s="16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</row>
    <row r="8" spans="1:75" x14ac:dyDescent="0.15">
      <c r="B8" s="16"/>
      <c r="C8" s="16"/>
      <c r="D8" s="16"/>
      <c r="E8" s="16"/>
      <c r="F8" s="16"/>
      <c r="G8" s="16"/>
      <c r="H8" s="16"/>
      <c r="I8" s="16"/>
      <c r="J8" s="16"/>
      <c r="K8" s="16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75" ht="15" x14ac:dyDescent="0.15">
      <c r="B9" s="16"/>
      <c r="C9" s="16"/>
      <c r="D9" s="16"/>
      <c r="E9" s="16"/>
      <c r="F9" s="16"/>
      <c r="G9" s="16"/>
      <c r="H9" s="16"/>
      <c r="I9" s="16"/>
      <c r="J9" s="16"/>
      <c r="K9" s="16"/>
      <c r="R9" s="3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75" x14ac:dyDescent="0.15">
      <c r="BD10" s="8"/>
      <c r="BE10" s="8"/>
      <c r="BF10" s="8"/>
      <c r="BG10" s="8"/>
      <c r="BH10" s="8"/>
      <c r="BI10" s="8"/>
      <c r="BJ10" s="8"/>
      <c r="BK10" s="8"/>
    </row>
    <row r="11" spans="1:75" x14ac:dyDescent="0.15">
      <c r="B11" s="10" t="str">
        <f>"  "&amp;VLOOKUP(5,Sheet1!$A$2:$C$31,3,FALSE)</f>
        <v xml:space="preserve">  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T11" s="16" t="str">
        <f>"  "&amp;VLOOKUP(6,Sheet1!$A$2:$C$31,3,FALSE)</f>
        <v xml:space="preserve">  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BC11" s="5" t="str">
        <f>"  "&amp;VLOOKUP(8,Sheet1!$A$2:$C$31,3,FALSE)</f>
        <v xml:space="preserve">  </v>
      </c>
      <c r="BD11" s="8"/>
      <c r="BE11" s="8"/>
      <c r="BF11" s="8"/>
      <c r="BG11" s="8"/>
      <c r="BH11" s="8"/>
      <c r="BI11" s="8"/>
      <c r="BJ11" s="8"/>
      <c r="BK11" s="8"/>
    </row>
    <row r="12" spans="1:75" ht="13.5" customHeight="1" x14ac:dyDescent="0.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L12" s="12" t="str">
        <f>"  "&amp;VLOOKUP(7,Sheet1!$A$2:$C$31,3,FALSE)</f>
        <v xml:space="preserve">  </v>
      </c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BC12" s="6"/>
      <c r="BD12" s="8"/>
      <c r="BE12" s="8"/>
      <c r="BF12" s="8"/>
      <c r="BG12" s="8"/>
      <c r="BH12" s="8"/>
      <c r="BI12" s="8"/>
      <c r="BJ12" s="8"/>
      <c r="BK12" s="8"/>
      <c r="BP12" s="3"/>
    </row>
    <row r="13" spans="1:75" x14ac:dyDescent="0.1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BB13" s="16" t="str">
        <f>"  "&amp;VLOOKUP(10,Sheet1!$A$2:$C$31,3,FALSE)</f>
        <v xml:space="preserve">  </v>
      </c>
      <c r="BC13" s="16"/>
      <c r="BD13" s="16"/>
      <c r="BE13" s="16"/>
      <c r="BF13" s="16"/>
      <c r="BG13" s="16"/>
      <c r="BH13" s="16"/>
      <c r="BI13" s="16"/>
      <c r="BJ13" s="16"/>
      <c r="BK13" s="16"/>
    </row>
    <row r="14" spans="1:75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BB14" s="16"/>
      <c r="BC14" s="16"/>
      <c r="BD14" s="16"/>
      <c r="BE14" s="16"/>
      <c r="BF14" s="16"/>
      <c r="BG14" s="16"/>
      <c r="BH14" s="16"/>
      <c r="BI14" s="16"/>
      <c r="BJ14" s="16"/>
      <c r="BK14" s="16"/>
    </row>
    <row r="15" spans="1:75" ht="13.5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BB15" s="16"/>
      <c r="BC15" s="16"/>
      <c r="BD15" s="16"/>
      <c r="BE15" s="16"/>
      <c r="BF15" s="16"/>
      <c r="BG15" s="16"/>
      <c r="BH15" s="16"/>
      <c r="BI15" s="16"/>
      <c r="BJ15" s="16"/>
      <c r="BK15" s="16"/>
    </row>
    <row r="16" spans="1:75" ht="13.5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T16" s="12" t="str">
        <f>"  "&amp;VLOOKUP(9,Sheet1!$A$2:$C$31,3,FALSE)</f>
        <v xml:space="preserve">  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BB16" s="16"/>
      <c r="BC16" s="16"/>
      <c r="BD16" s="16"/>
      <c r="BE16" s="16"/>
      <c r="BF16" s="16"/>
      <c r="BG16" s="16"/>
      <c r="BH16" s="16"/>
      <c r="BI16" s="16"/>
      <c r="BJ16" s="16"/>
      <c r="BK16" s="16"/>
    </row>
    <row r="17" spans="2:72" ht="13.5" customHeight="1" x14ac:dyDescent="0.1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BB17" s="16"/>
      <c r="BC17" s="16"/>
      <c r="BD17" s="16"/>
      <c r="BE17" s="16"/>
      <c r="BF17" s="16"/>
      <c r="BG17" s="16"/>
      <c r="BH17" s="16"/>
      <c r="BI17" s="16"/>
      <c r="BJ17" s="16"/>
      <c r="BK17" s="16"/>
    </row>
    <row r="18" spans="2:72" x14ac:dyDescent="0.1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L18" s="12" t="str">
        <f>"  "&amp;VLOOKUP(11,Sheet1!$A$2:$C$31,3,FALSE)</f>
        <v xml:space="preserve">  </v>
      </c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B18" s="16"/>
      <c r="BC18" s="16"/>
      <c r="BD18" s="16"/>
      <c r="BE18" s="16"/>
      <c r="BF18" s="16"/>
      <c r="BG18" s="16"/>
      <c r="BH18" s="16"/>
      <c r="BI18" s="16"/>
      <c r="BJ18" s="16"/>
      <c r="BK18" s="16"/>
    </row>
    <row r="19" spans="2:72" x14ac:dyDescent="0.1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B19" s="16"/>
      <c r="BC19" s="16"/>
      <c r="BD19" s="16"/>
      <c r="BE19" s="16"/>
      <c r="BF19" s="16"/>
      <c r="BG19" s="16"/>
      <c r="BH19" s="16"/>
      <c r="BI19" s="16"/>
      <c r="BJ19" s="16"/>
      <c r="BK19" s="16"/>
    </row>
    <row r="20" spans="2:72" x14ac:dyDescent="0.1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U20" s="10" t="str">
        <f>"  "&amp;VLOOKUP(13,Sheet1!$A$2:$C$31,3,FALSE)</f>
        <v xml:space="preserve">  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2:72" ht="13.5" customHeight="1" x14ac:dyDescent="0.15"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B21" s="12" t="str">
        <f>"  "&amp;VLOOKUP(14,Sheet1!$A$2:$C$31,3,FALSE)</f>
        <v xml:space="preserve">  </v>
      </c>
      <c r="BC21" s="12"/>
      <c r="BD21" s="12"/>
      <c r="BE21" s="12"/>
      <c r="BF21" s="12"/>
      <c r="BG21" s="12"/>
      <c r="BH21" s="12"/>
      <c r="BI21" s="12"/>
      <c r="BJ21" s="12"/>
      <c r="BK21" s="12"/>
      <c r="BM21" s="14" t="str">
        <f>"  "&amp;VLOOKUP(15,Sheet1!$A$2:$C$31,3,FALSE)</f>
        <v xml:space="preserve">  </v>
      </c>
      <c r="BN21" s="15"/>
      <c r="BO21" s="15"/>
      <c r="BP21" s="15"/>
      <c r="BQ21" s="15"/>
      <c r="BR21" s="15"/>
      <c r="BS21" s="15"/>
      <c r="BT21" s="15"/>
    </row>
    <row r="22" spans="2:72" ht="13.5" customHeight="1" x14ac:dyDescent="0.15"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M22" s="15"/>
      <c r="BN22" s="15"/>
      <c r="BO22" s="15"/>
      <c r="BP22" s="15"/>
      <c r="BQ22" s="15"/>
      <c r="BR22" s="15"/>
      <c r="BS22" s="15"/>
      <c r="BT22" s="15"/>
    </row>
    <row r="23" spans="2:72" x14ac:dyDescent="0.15">
      <c r="B23" s="12" t="str">
        <f>"  "&amp;VLOOKUP(12,Sheet1!$A$2:$C$31,3,FALSE)</f>
        <v xml:space="preserve">  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M23" s="15"/>
      <c r="BN23" s="15"/>
      <c r="BO23" s="15"/>
      <c r="BP23" s="15"/>
      <c r="BQ23" s="15"/>
      <c r="BR23" s="15"/>
      <c r="BS23" s="15"/>
      <c r="BT23" s="15"/>
    </row>
    <row r="24" spans="2:72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M24" s="15"/>
      <c r="BN24" s="15"/>
      <c r="BO24" s="15"/>
      <c r="BP24" s="15"/>
      <c r="BQ24" s="15"/>
      <c r="BR24" s="15"/>
      <c r="BS24" s="15"/>
      <c r="BT24" s="15"/>
    </row>
    <row r="25" spans="2:72" x14ac:dyDescent="0.1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M25" s="15"/>
      <c r="BN25" s="15"/>
      <c r="BO25" s="15"/>
      <c r="BP25" s="15"/>
      <c r="BQ25" s="15"/>
      <c r="BR25" s="15"/>
      <c r="BS25" s="15"/>
      <c r="BT25" s="15"/>
    </row>
    <row r="26" spans="2:72" ht="13.5" customHeight="1" x14ac:dyDescent="0.15">
      <c r="V26" s="16" t="str">
        <f>"  "&amp;VLOOKUP(17,Sheet1!$A$2:$C$31,3,FALSE)</f>
        <v xml:space="preserve">  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2:72" ht="13.5" customHeight="1" x14ac:dyDescent="0.15"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M27" s="14" t="str">
        <f>"  "&amp;VLOOKUP(18,Sheet1!$A$2:$C$31,3,FALSE)</f>
        <v xml:space="preserve">  </v>
      </c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E27" s="12" t="str">
        <f>"  "&amp;VLOOKUP(19,Sheet1!$A$2:$C$31,3,FALSE)</f>
        <v xml:space="preserve">  </v>
      </c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</row>
    <row r="28" spans="2:72" ht="13.5" customHeight="1" x14ac:dyDescent="0.15">
      <c r="B28" s="12" t="str">
        <f>"  "&amp;VLOOKUP(16,Sheet1!$A$2:$C$31,3,FALSE)</f>
        <v xml:space="preserve">  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</row>
    <row r="29" spans="2:72" ht="13.5" customHeight="1" x14ac:dyDescent="0.1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</row>
    <row r="30" spans="2:72" x14ac:dyDescent="0.1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</row>
    <row r="31" spans="2:72" x14ac:dyDescent="0.15"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</row>
    <row r="33" spans="2:73" x14ac:dyDescent="0.15">
      <c r="B33" s="16" t="str">
        <f>"  "&amp;VLOOKUP(20,Sheet1!$A$2:$C$31,3,FALSE)</f>
        <v xml:space="preserve">  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2:73" x14ac:dyDescent="0.1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X34" s="10" t="str">
        <f>"  "&amp;VLOOKUP(23,Sheet1!$A$2:$C$31,3,FALSE)</f>
        <v xml:space="preserve">  </v>
      </c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</row>
    <row r="35" spans="2:73" ht="13.5" customHeight="1" x14ac:dyDescent="0.1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</row>
    <row r="36" spans="2:73" ht="13.5" customHeight="1" x14ac:dyDescent="0.1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</row>
    <row r="37" spans="2:73" ht="13.5" customHeight="1" x14ac:dyDescent="0.15"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</row>
    <row r="38" spans="2:73" ht="13.5" customHeight="1" x14ac:dyDescent="0.15"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</row>
    <row r="39" spans="2:73" ht="13.5" customHeight="1" x14ac:dyDescent="0.15">
      <c r="B39" s="12" t="str">
        <f>"  "&amp;VLOOKUP(21,Sheet1!$A$2:$C$31,3,FALSE)</f>
        <v xml:space="preserve">  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S39" s="17" t="str">
        <f>"  "&amp;VLOOKUP(22,Sheet1!$A$2:$C$31,3,FALSE)</f>
        <v xml:space="preserve">  </v>
      </c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</row>
    <row r="40" spans="2:73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</row>
    <row r="41" spans="2:73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</row>
    <row r="42" spans="2:73" x14ac:dyDescent="0.1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AZ42" s="10" t="str">
        <f>"  "&amp;VLOOKUP(28,Sheet1!$A$2:$C$31,3,FALSE)</f>
        <v xml:space="preserve">  </v>
      </c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2:73" ht="13.5" customHeight="1" x14ac:dyDescent="0.15">
      <c r="Y43" s="17" t="str">
        <f>"  "&amp;VLOOKUP(26,Sheet1!$A$2:$C$31,3,FALSE)</f>
        <v xml:space="preserve">  </v>
      </c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L43" s="10" t="str">
        <f>"  "&amp;VLOOKUP(27,Sheet1!$A$2:$C$31,3,FALSE)</f>
        <v xml:space="preserve">  </v>
      </c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2:73" ht="13.5" customHeight="1" x14ac:dyDescent="0.15">
      <c r="B44" s="10" t="str">
        <f>"  "&amp;VLOOKUP(24,Sheet1!$A$2:$C$31,3,FALSE)</f>
        <v xml:space="preserve">  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2:73" ht="13.5" customHeight="1" x14ac:dyDescent="0.1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2:73" ht="13.5" customHeight="1" x14ac:dyDescent="0.1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</row>
    <row r="47" spans="2:73" ht="13.5" customHeight="1" x14ac:dyDescent="0.1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Z47" s="10" t="str">
        <f>"  "&amp;VLOOKUP(29,Sheet1!$A$2:$C$31,3,FALSE)</f>
        <v xml:space="preserve">  </v>
      </c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2:73" ht="13.5" customHeight="1" x14ac:dyDescent="0.1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2:73" ht="13.5" customHeight="1" x14ac:dyDescent="0.15"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2:73" ht="13.5" customHeight="1" x14ac:dyDescent="0.15">
      <c r="B50" s="18" t="str">
        <f>"  "&amp;VLOOKUP(25,Sheet1!$A$2:$C$31,3,FALSE)</f>
        <v xml:space="preserve">  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2:73" ht="13.5" customHeight="1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2:73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2:73" x14ac:dyDescent="0.15"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</row>
  </sheetData>
  <mergeCells count="29">
    <mergeCell ref="BE27:BT31"/>
    <mergeCell ref="AP4:BA9"/>
    <mergeCell ref="U20:AI24"/>
    <mergeCell ref="AL43:AW53"/>
    <mergeCell ref="T11:AI14"/>
    <mergeCell ref="V26:AJ31"/>
    <mergeCell ref="AX34:BT40"/>
    <mergeCell ref="S39:AU41"/>
    <mergeCell ref="B50:V52"/>
    <mergeCell ref="AZ47:BU52"/>
    <mergeCell ref="AZ42:BU45"/>
    <mergeCell ref="B44:V48"/>
    <mergeCell ref="Y43:AI52"/>
    <mergeCell ref="B39:O42"/>
    <mergeCell ref="B33:AI36"/>
    <mergeCell ref="BB21:BK25"/>
    <mergeCell ref="BB13:BK19"/>
    <mergeCell ref="B28:S30"/>
    <mergeCell ref="AM27:BB31"/>
    <mergeCell ref="A1:BW1"/>
    <mergeCell ref="Y4:AM9"/>
    <mergeCell ref="BD5:BT7"/>
    <mergeCell ref="B11:P20"/>
    <mergeCell ref="AL12:AY15"/>
    <mergeCell ref="T16:AG18"/>
    <mergeCell ref="AL18:AZ24"/>
    <mergeCell ref="BM21:BT25"/>
    <mergeCell ref="B23:Q25"/>
    <mergeCell ref="B3:K9"/>
  </mergeCells>
  <phoneticPr fontId="1"/>
  <pageMargins left="0.7" right="0.7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51"/>
  <sheetViews>
    <sheetView topLeftCell="A28" workbookViewId="0">
      <selection activeCell="T15" sqref="T15:AH18"/>
    </sheetView>
  </sheetViews>
  <sheetFormatPr defaultColWidth="2.25" defaultRowHeight="13.5" x14ac:dyDescent="0.15"/>
  <cols>
    <col min="1" max="74" width="2.25" style="1"/>
    <col min="75" max="75" width="1" style="1" customWidth="1"/>
    <col min="76" max="16384" width="2.25" style="1"/>
  </cols>
  <sheetData>
    <row r="1" spans="1:75" ht="28.5" x14ac:dyDescent="0.15">
      <c r="A1" s="9" t="s">
        <v>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</row>
    <row r="2" spans="1:75" ht="15" x14ac:dyDescent="0.15">
      <c r="BA2" s="2"/>
      <c r="BV2" s="7" t="s">
        <v>38</v>
      </c>
    </row>
    <row r="3" spans="1:75" ht="15" x14ac:dyDescent="0.15">
      <c r="O3" s="3"/>
      <c r="BA3" s="2"/>
      <c r="BV3" s="2"/>
    </row>
    <row r="4" spans="1:75" x14ac:dyDescent="0.15">
      <c r="Y4" s="21" t="s">
        <v>35</v>
      </c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P4" s="18" t="s">
        <v>36</v>
      </c>
      <c r="AQ4" s="25"/>
      <c r="AR4" s="25"/>
      <c r="AS4" s="25"/>
      <c r="AT4" s="25"/>
      <c r="AU4" s="25"/>
      <c r="AV4" s="25"/>
      <c r="AW4" s="25"/>
      <c r="AX4" s="25"/>
      <c r="AY4" s="25"/>
      <c r="AZ4" s="25"/>
    </row>
    <row r="5" spans="1:75" x14ac:dyDescent="0.15">
      <c r="B5" s="18" t="s">
        <v>34</v>
      </c>
      <c r="C5" s="20"/>
      <c r="D5" s="20"/>
      <c r="E5" s="20"/>
      <c r="F5" s="20"/>
      <c r="G5" s="20"/>
      <c r="H5" s="20"/>
      <c r="I5" s="20"/>
      <c r="J5" s="20"/>
      <c r="K5" s="20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D5" s="18" t="s">
        <v>37</v>
      </c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</row>
    <row r="6" spans="1:75" x14ac:dyDescent="0.15">
      <c r="B6" s="20"/>
      <c r="C6" s="20"/>
      <c r="D6" s="20"/>
      <c r="E6" s="20"/>
      <c r="F6" s="20"/>
      <c r="G6" s="20"/>
      <c r="H6" s="20"/>
      <c r="I6" s="20"/>
      <c r="J6" s="20"/>
      <c r="K6" s="20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</row>
    <row r="7" spans="1:75" x14ac:dyDescent="0.15">
      <c r="B7" s="20"/>
      <c r="C7" s="20"/>
      <c r="D7" s="20"/>
      <c r="E7" s="20"/>
      <c r="F7" s="20"/>
      <c r="G7" s="20"/>
      <c r="H7" s="20"/>
      <c r="I7" s="20"/>
      <c r="J7" s="20"/>
      <c r="K7" s="20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</row>
    <row r="8" spans="1:75" x14ac:dyDescent="0.15">
      <c r="B8" s="20"/>
      <c r="C8" s="20"/>
      <c r="D8" s="20"/>
      <c r="E8" s="20"/>
      <c r="F8" s="20"/>
      <c r="G8" s="20"/>
      <c r="H8" s="20"/>
      <c r="I8" s="20"/>
      <c r="J8" s="20"/>
      <c r="K8" s="20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</row>
    <row r="9" spans="1:75" x14ac:dyDescent="0.15"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1" spans="1:75" x14ac:dyDescent="0.15">
      <c r="B11" s="22" t="s">
        <v>39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S11" s="18" t="s">
        <v>40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BC11" s="26" t="s">
        <v>43</v>
      </c>
      <c r="BD11" s="27"/>
      <c r="BE11" s="27"/>
      <c r="BF11" s="27"/>
      <c r="BG11" s="27"/>
      <c r="BH11" s="27"/>
      <c r="BI11" s="27"/>
      <c r="BJ11" s="27"/>
      <c r="BK11" s="27"/>
    </row>
    <row r="12" spans="1:75" x14ac:dyDescent="0.1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L12" s="18" t="s">
        <v>42</v>
      </c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BC12" s="27"/>
      <c r="BD12" s="27"/>
      <c r="BE12" s="27"/>
      <c r="BF12" s="27"/>
      <c r="BG12" s="27"/>
      <c r="BH12" s="27"/>
      <c r="BI12" s="27"/>
      <c r="BJ12" s="27"/>
      <c r="BK12" s="27"/>
    </row>
    <row r="13" spans="1:75" x14ac:dyDescent="0.1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BC13" s="27"/>
      <c r="BD13" s="27"/>
      <c r="BE13" s="27"/>
      <c r="BF13" s="27"/>
      <c r="BG13" s="27"/>
      <c r="BH13" s="27"/>
      <c r="BI13" s="27"/>
      <c r="BJ13" s="27"/>
      <c r="BK13" s="27"/>
    </row>
    <row r="14" spans="1:75" x14ac:dyDescent="0.1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BC14" s="27"/>
      <c r="BD14" s="27"/>
      <c r="BE14" s="27"/>
      <c r="BF14" s="27"/>
      <c r="BG14" s="27"/>
      <c r="BH14" s="27"/>
      <c r="BI14" s="27"/>
      <c r="BJ14" s="27"/>
      <c r="BK14" s="27"/>
    </row>
    <row r="15" spans="1:75" x14ac:dyDescent="0.1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T15" s="18" t="s">
        <v>41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75" x14ac:dyDescent="0.1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2:72" x14ac:dyDescent="0.1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BC17" s="26" t="s">
        <v>47</v>
      </c>
      <c r="BD17" s="27"/>
      <c r="BE17" s="27"/>
      <c r="BF17" s="27"/>
      <c r="BG17" s="27"/>
      <c r="BH17" s="27"/>
      <c r="BI17" s="27"/>
      <c r="BJ17" s="27"/>
    </row>
    <row r="18" spans="2:72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L18" s="18" t="s">
        <v>46</v>
      </c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C18" s="27"/>
      <c r="BD18" s="27"/>
      <c r="BE18" s="27"/>
      <c r="BF18" s="27"/>
      <c r="BG18" s="27"/>
      <c r="BH18" s="27"/>
      <c r="BI18" s="27"/>
      <c r="BJ18" s="27"/>
    </row>
    <row r="19" spans="2:72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C19" s="27"/>
      <c r="BD19" s="27"/>
      <c r="BE19" s="27"/>
      <c r="BF19" s="27"/>
      <c r="BG19" s="27"/>
      <c r="BH19" s="27"/>
      <c r="BI19" s="27"/>
      <c r="BJ19" s="27"/>
    </row>
    <row r="20" spans="2:72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T20" s="18" t="s">
        <v>45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2:72" x14ac:dyDescent="0.15"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M21" s="17" t="s">
        <v>49</v>
      </c>
      <c r="BN21" s="19"/>
      <c r="BO21" s="19"/>
      <c r="BP21" s="19"/>
      <c r="BQ21" s="19"/>
      <c r="BR21" s="19"/>
      <c r="BS21" s="19"/>
      <c r="BT21" s="19"/>
    </row>
    <row r="22" spans="2:72" x14ac:dyDescent="0.15"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C22" s="26" t="s">
        <v>48</v>
      </c>
      <c r="BD22" s="27"/>
      <c r="BE22" s="27"/>
      <c r="BF22" s="27"/>
      <c r="BG22" s="27"/>
      <c r="BH22" s="27"/>
      <c r="BI22" s="27"/>
      <c r="BJ22" s="27"/>
      <c r="BM22" s="19"/>
      <c r="BN22" s="19"/>
      <c r="BO22" s="19"/>
      <c r="BP22" s="19"/>
      <c r="BQ22" s="19"/>
      <c r="BR22" s="19"/>
      <c r="BS22" s="19"/>
      <c r="BT22" s="19"/>
    </row>
    <row r="23" spans="2:72" x14ac:dyDescent="0.15">
      <c r="B23" s="18" t="s">
        <v>44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C23" s="27"/>
      <c r="BD23" s="27"/>
      <c r="BE23" s="27"/>
      <c r="BF23" s="27"/>
      <c r="BG23" s="27"/>
      <c r="BH23" s="27"/>
      <c r="BI23" s="27"/>
      <c r="BJ23" s="27"/>
      <c r="BM23" s="19"/>
      <c r="BN23" s="19"/>
      <c r="BO23" s="19"/>
      <c r="BP23" s="19"/>
      <c r="BQ23" s="19"/>
      <c r="BR23" s="19"/>
      <c r="BS23" s="19"/>
      <c r="BT23" s="19"/>
    </row>
    <row r="24" spans="2:72" x14ac:dyDescent="0.1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C24" s="27"/>
      <c r="BD24" s="27"/>
      <c r="BE24" s="27"/>
      <c r="BF24" s="27"/>
      <c r="BG24" s="27"/>
      <c r="BH24" s="27"/>
      <c r="BI24" s="27"/>
      <c r="BJ24" s="27"/>
      <c r="BM24" s="19"/>
      <c r="BN24" s="19"/>
      <c r="BO24" s="19"/>
      <c r="BP24" s="19"/>
      <c r="BQ24" s="19"/>
      <c r="BR24" s="19"/>
      <c r="BS24" s="19"/>
      <c r="BT24" s="19"/>
    </row>
    <row r="25" spans="2:72" x14ac:dyDescent="0.1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BM25" s="19"/>
      <c r="BN25" s="19"/>
      <c r="BO25" s="19"/>
      <c r="BP25" s="19"/>
      <c r="BQ25" s="19"/>
      <c r="BR25" s="19"/>
      <c r="BS25" s="19"/>
      <c r="BT25" s="19"/>
    </row>
    <row r="26" spans="2:72" x14ac:dyDescent="0.15">
      <c r="V26" s="18" t="s">
        <v>51</v>
      </c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2:72" x14ac:dyDescent="0.15"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M27" s="17" t="s">
        <v>52</v>
      </c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E27" s="18" t="s">
        <v>53</v>
      </c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</row>
    <row r="28" spans="2:72" x14ac:dyDescent="0.15">
      <c r="B28" s="18" t="s">
        <v>50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</row>
    <row r="29" spans="2:72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</row>
    <row r="30" spans="2:72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</row>
    <row r="31" spans="2:72" x14ac:dyDescent="0.15"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</row>
    <row r="33" spans="2:73" x14ac:dyDescent="0.15">
      <c r="B33" s="18" t="s">
        <v>54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2:73" x14ac:dyDescent="0.1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Q34" s="21" t="s">
        <v>57</v>
      </c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2:73" ht="13.5" customHeight="1" x14ac:dyDescent="0.1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2:73" ht="13.5" customHeight="1" x14ac:dyDescent="0.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</row>
    <row r="37" spans="2:73" ht="13.5" customHeight="1" x14ac:dyDescent="0.15"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</row>
    <row r="38" spans="2:73" ht="13.5" customHeight="1" x14ac:dyDescent="0.15"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</row>
    <row r="39" spans="2:73" ht="13.5" customHeight="1" x14ac:dyDescent="0.15">
      <c r="B39" s="18" t="s">
        <v>55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S39" s="18" t="s">
        <v>56</v>
      </c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</row>
    <row r="40" spans="2:73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2:73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2:73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AZ42" s="18" t="s">
        <v>62</v>
      </c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</row>
    <row r="43" spans="2:73" x14ac:dyDescent="0.15">
      <c r="Y43" s="17" t="s">
        <v>60</v>
      </c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L43" s="22" t="s">
        <v>61</v>
      </c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</row>
    <row r="44" spans="2:73" x14ac:dyDescent="0.15"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</row>
    <row r="45" spans="2:73" x14ac:dyDescent="0.15">
      <c r="B45" s="18" t="s">
        <v>58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73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73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Z47" s="18" t="s">
        <v>63</v>
      </c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</row>
    <row r="48" spans="2:73" x14ac:dyDescent="0.15"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</row>
    <row r="49" spans="2:73" x14ac:dyDescent="0.15"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</row>
    <row r="50" spans="2:73" x14ac:dyDescent="0.15">
      <c r="B50" s="18" t="s">
        <v>59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</row>
    <row r="51" spans="2:73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</row>
  </sheetData>
  <mergeCells count="30">
    <mergeCell ref="B23:Q25"/>
    <mergeCell ref="A1:BW1"/>
    <mergeCell ref="Y4:AM9"/>
    <mergeCell ref="AP4:AZ7"/>
    <mergeCell ref="B5:K8"/>
    <mergeCell ref="BD5:BT7"/>
    <mergeCell ref="B11:P20"/>
    <mergeCell ref="BC11:BK14"/>
    <mergeCell ref="AL12:AY15"/>
    <mergeCell ref="T20:AI24"/>
    <mergeCell ref="T15:AH18"/>
    <mergeCell ref="S11:AH13"/>
    <mergeCell ref="BC17:BJ19"/>
    <mergeCell ref="AL18:AZ24"/>
    <mergeCell ref="BM21:BT25"/>
    <mergeCell ref="BC22:BJ24"/>
    <mergeCell ref="AM27:BB31"/>
    <mergeCell ref="BE27:BT31"/>
    <mergeCell ref="B28:S30"/>
    <mergeCell ref="B39:O42"/>
    <mergeCell ref="S39:AN40"/>
    <mergeCell ref="V26:AJ30"/>
    <mergeCell ref="B33:AI36"/>
    <mergeCell ref="AQ34:BS40"/>
    <mergeCell ref="AZ42:BU44"/>
    <mergeCell ref="Y43:AI51"/>
    <mergeCell ref="AL43:AW51"/>
    <mergeCell ref="B45:O47"/>
    <mergeCell ref="AZ47:BU50"/>
    <mergeCell ref="B50:T5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上</dc:creator>
  <cp:lastModifiedBy>OWNER</cp:lastModifiedBy>
  <cp:lastPrinted>2019-12-11T02:14:35Z</cp:lastPrinted>
  <dcterms:created xsi:type="dcterms:W3CDTF">2019-09-19T03:30:33Z</dcterms:created>
  <dcterms:modified xsi:type="dcterms:W3CDTF">2021-02-06T19:34:59Z</dcterms:modified>
</cp:coreProperties>
</file>